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8B10529-CF3F-46E4-B5F6-9DB61D56063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travanj 2025" sheetId="40" r:id="rId5"/>
    <sheet name="2025" sheetId="2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7" l="1"/>
  <c r="F52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 l="1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<sst xmlns="http://schemas.openxmlformats.org/spreadsheetml/2006/main" count="614" uniqueCount="91">
  <si>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</si>
  <si>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</si>
  <si>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</si>
  <si>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</si>
  <si>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</si>
  <si>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</si>
  <si>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</si>
  <si>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</si>
  <si>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</si>
  <si>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</si>
  <si>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</si>
  <si>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</si>
  <si>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</si>
  <si>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</si>
  <si>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</si>
  <si>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</si>
  <si>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</si>
  <si>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</si>
  <si>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</si>
  <si>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</si>
  <si>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</si>
  <si>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</si>
  <si>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</si>
  <si>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</si>
  <si>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</si>
  <si>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</si>
  <si>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</si>
  <si>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</si>
  <si>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</si>
  <si>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</si>
  <si>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</si>
  <si>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</si>
  <si>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</si>
  <si>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</si>
  <si>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</si>
  <si>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</si>
  <si>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</si>
  <si>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</si>
  <si>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</si>
  <si>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</si>
  <si>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</si>
  <si>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</si>
  <si>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</si>
  <si>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</si>
  <si>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</si>
  <si>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</si>
  <si>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</si>
  <si>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</si>
  <si>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</si>
  <si>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</si>
  <si>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</si>
  <si>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</si>
  <si>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</si>
  <si>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</si>
  <si>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</si>
  <si>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</si>
  <si>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</si>
  <si>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</si>
  <si>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</si>
  <si>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</si>
  <si>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</si>
  <si>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</si>
  <si>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</si>
  <si>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</si>
  <si>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</si>
  <si>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</si>
  <si>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</si>
  <si>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</si>
  <si>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</si>
  <si>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</si>
  <si>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</si>
  <si>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</si>
  <si>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</si>
  <si>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</si>
  <si>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</si>
  <si>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</si>
  <si>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</si>
  <si>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</si>
  <si>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</si>
  <si>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</si>
  <si>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</si>
  <si>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</si>
  <si>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</si>
  <si>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</si>
  <si>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</si>
  <si>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</si>
  <si>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</si>
  <si>
    <t>Otkupljen strani gotov novac u travnju 2025.</t>
  </si>
  <si>
    <t>Prodan strani gotov novac u travnju 2025.</t>
  </si>
  <si>
    <t>Otkupljeni čekovi koji glase na stranu valutu u travnju 2025.</t>
  </si>
  <si>
    <t>Ukupan promet ovlaštenih mjenjača u travnju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</si>
</sst>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  <xf numFmtId="3" fontId="0" fillId="0" borderId="0" xfId="0" applyNumberFormat="1"/>
    <xf numFmtId="167" fontId="0" fillId="0" borderId="0" xfId="0"/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travnju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4-4E72-8094-7CA7329EE0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4-4E72-8094-7CA7329EE0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4-4E72-8094-7CA7329EE0B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4-4E72-8094-7CA7329EE0B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4-4E72-8094-7CA7329EE0B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4-4E72-8094-7CA7329EE0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4-4E72-8094-7CA7329EE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B-4A32-98B6-19DC33E66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B-4A32-98B6-19DC33E66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B-4A32-98B6-19DC33E669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B-4A32-98B6-19DC33E6693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32-98B6-19DC33E6693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B-4A32-98B6-19DC33E6693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B-4A32-98B6-19DC33E6693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B-4A32-98B6-19DC33E66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B-4A32-98B6-19DC33E6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1.5524605364834037</c:v>
                </c:pt>
                <c:pt idx="1">
                  <c:v>1.7957305281600258</c:v>
                </c:pt>
                <c:pt idx="2">
                  <c:v>0.35682047913581927</c:v>
                </c:pt>
                <c:pt idx="3">
                  <c:v>1.1416855226360717E-2</c:v>
                </c:pt>
                <c:pt idx="4">
                  <c:v>4.901450985963149</c:v>
                </c:pt>
                <c:pt idx="5">
                  <c:v>0.15260839902768317</c:v>
                </c:pt>
                <c:pt idx="6">
                  <c:v>1.164705283208488E-2</c:v>
                </c:pt>
                <c:pt idx="7">
                  <c:v>2.1742636869426083E-3</c:v>
                </c:pt>
                <c:pt idx="8">
                  <c:v>1.5095286830158473E-2</c:v>
                </c:pt>
                <c:pt idx="9">
                  <c:v>21.339620776248399</c:v>
                </c:pt>
                <c:pt idx="10">
                  <c:v>4.2557940027847598</c:v>
                </c:pt>
                <c:pt idx="11">
                  <c:v>55.931113839495829</c:v>
                </c:pt>
                <c:pt idx="12">
                  <c:v>0.17599710644762998</c:v>
                </c:pt>
                <c:pt idx="13">
                  <c:v>8.6261034309376428E-3</c:v>
                </c:pt>
                <c:pt idx="14">
                  <c:v>3.9417398240438879E-4</c:v>
                </c:pt>
                <c:pt idx="15">
                  <c:v>9.1564534873912411</c:v>
                </c:pt>
                <c:pt idx="16">
                  <c:v>0.24272603158090414</c:v>
                </c:pt>
                <c:pt idx="17">
                  <c:v>8.9870091292271026E-2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07BFEB-BB1D-422A-B832-A2074577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87090E-6F7A-467E-961B-9FBE4E1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zoomScale="85" zoomScaleNormal="85" workbookViewId="0">
      <selection activeCell="M13" sqref="M13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topLeftCell="A26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6CB5-132B-43AA-98BA-CD5A433D3674}">
  <dimension ref="B2:Q81"/>
  <sheetViews>
    <sheetView showGridLines="0" topLeftCell="A16" zoomScale="85" zoomScaleNormal="85" workbookViewId="0">
      <selection activeCell="I25" sqref="I25"/>
    </sheetView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7" t="s">
        <v>53</v>
      </c>
      <c r="C4" s="67"/>
      <c r="D4" s="67" t="s">
        <v>54</v>
      </c>
      <c r="E4" s="67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8">
        <v>462085</v>
      </c>
      <c r="E6" s="68">
        <v>248105</v>
      </c>
    </row>
    <row r="7" spans="2:5" ht="12.95" customHeight="1" x14ac:dyDescent="0.2">
      <c r="B7" s="30" t="s">
        <v>3</v>
      </c>
      <c r="C7" s="30" t="s">
        <v>17</v>
      </c>
      <c r="D7" s="68">
        <v>386645</v>
      </c>
      <c r="E7" s="68">
        <v>237272</v>
      </c>
    </row>
    <row r="8" spans="2:5" ht="12.95" customHeight="1" x14ac:dyDescent="0.2">
      <c r="B8" s="30" t="s">
        <v>4</v>
      </c>
      <c r="C8" s="30" t="s">
        <v>18</v>
      </c>
      <c r="D8" s="68">
        <v>571950</v>
      </c>
      <c r="E8" s="68">
        <v>20934</v>
      </c>
    </row>
    <row r="9" spans="2:5" ht="12.95" customHeight="1" x14ac:dyDescent="0.2">
      <c r="B9" s="30" t="s">
        <v>5</v>
      </c>
      <c r="C9" s="30" t="s">
        <v>19</v>
      </c>
      <c r="D9" s="68">
        <v>19500</v>
      </c>
      <c r="E9" s="68">
        <v>1808</v>
      </c>
    </row>
    <row r="10" spans="2:5" ht="12.95" customHeight="1" x14ac:dyDescent="0.2">
      <c r="B10" s="30" t="s">
        <v>6</v>
      </c>
      <c r="C10" s="30" t="s">
        <v>20</v>
      </c>
      <c r="D10" s="68">
        <v>188824203</v>
      </c>
      <c r="E10" s="68">
        <v>441138</v>
      </c>
    </row>
    <row r="11" spans="2:5" ht="12.95" customHeight="1" x14ac:dyDescent="0.2">
      <c r="B11" s="30" t="s">
        <v>7</v>
      </c>
      <c r="C11" s="30" t="s">
        <v>21</v>
      </c>
      <c r="D11" s="68">
        <v>8177000</v>
      </c>
      <c r="E11" s="68">
        <v>48898</v>
      </c>
    </row>
    <row r="12" spans="2:5" ht="12.95" customHeight="1" x14ac:dyDescent="0.2">
      <c r="B12" s="30" t="s">
        <v>8</v>
      </c>
      <c r="C12" s="30" t="s">
        <v>22</v>
      </c>
      <c r="D12" s="68">
        <v>48600</v>
      </c>
      <c r="E12" s="68">
        <v>2860</v>
      </c>
    </row>
    <row r="13" spans="2:5" ht="12.95" customHeight="1" x14ac:dyDescent="0.2">
      <c r="B13" s="30" t="s">
        <v>35</v>
      </c>
      <c r="C13" s="30" t="s">
        <v>36</v>
      </c>
      <c r="D13" s="68">
        <v>50850</v>
      </c>
      <c r="E13" s="69">
        <v>338</v>
      </c>
    </row>
    <row r="14" spans="2:5" ht="12.95" customHeight="1" x14ac:dyDescent="0.2">
      <c r="B14" s="30" t="s">
        <v>9</v>
      </c>
      <c r="C14" s="30" t="s">
        <v>23</v>
      </c>
      <c r="D14" s="68">
        <v>34500</v>
      </c>
      <c r="E14" s="68">
        <v>2176</v>
      </c>
    </row>
    <row r="15" spans="2:5" ht="12.95" customHeight="1" x14ac:dyDescent="0.2">
      <c r="B15" s="30" t="s">
        <v>10</v>
      </c>
      <c r="C15" s="30" t="s">
        <v>24</v>
      </c>
      <c r="D15" s="68">
        <v>3698905</v>
      </c>
      <c r="E15" s="68">
        <v>3846324</v>
      </c>
    </row>
    <row r="16" spans="2:5" ht="12.95" customHeight="1" x14ac:dyDescent="0.2">
      <c r="B16" s="30" t="s">
        <v>11</v>
      </c>
      <c r="C16" s="30" t="s">
        <v>25</v>
      </c>
      <c r="D16" s="68">
        <v>497250</v>
      </c>
      <c r="E16" s="68">
        <v>560030</v>
      </c>
    </row>
    <row r="17" spans="2:17" ht="12.95" customHeight="1" x14ac:dyDescent="0.2">
      <c r="B17" s="30" t="s">
        <v>12</v>
      </c>
      <c r="C17" s="30" t="s">
        <v>26</v>
      </c>
      <c r="D17" s="68">
        <v>7941822</v>
      </c>
      <c r="E17" s="68">
        <v>6883577</v>
      </c>
    </row>
    <row r="18" spans="2:17" ht="12.95" customHeight="1" x14ac:dyDescent="0.2">
      <c r="B18" s="30" t="s">
        <v>13</v>
      </c>
      <c r="C18" s="30" t="s">
        <v>27</v>
      </c>
      <c r="D18" s="68">
        <v>2411010</v>
      </c>
      <c r="E18" s="68">
        <v>18043</v>
      </c>
    </row>
    <row r="19" spans="2:17" ht="12.95" customHeight="1" x14ac:dyDescent="0.2">
      <c r="B19" s="30" t="s">
        <v>37</v>
      </c>
      <c r="C19" s="30" t="s">
        <v>38</v>
      </c>
      <c r="D19" s="68">
        <v>8217</v>
      </c>
      <c r="E19" s="68">
        <v>1269</v>
      </c>
    </row>
    <row r="20" spans="2:17" ht="12.95" customHeight="1" x14ac:dyDescent="0.2">
      <c r="B20" s="30" t="s">
        <v>39</v>
      </c>
      <c r="C20" s="30" t="s">
        <v>40</v>
      </c>
      <c r="D20" s="68">
        <v>0</v>
      </c>
      <c r="E20" s="68">
        <v>0</v>
      </c>
    </row>
    <row r="21" spans="2:17" ht="12.95" customHeight="1" x14ac:dyDescent="0.2">
      <c r="B21" s="30" t="s">
        <v>14</v>
      </c>
      <c r="C21" s="30" t="s">
        <v>28</v>
      </c>
      <c r="D21" s="68">
        <v>1585636</v>
      </c>
      <c r="E21" s="68">
        <v>793061</v>
      </c>
      <c r="H21" s="14"/>
    </row>
    <row r="22" spans="2:17" ht="12.95" customHeight="1" x14ac:dyDescent="0.2">
      <c r="B22" s="30" t="s">
        <v>15</v>
      </c>
      <c r="C22" s="30" t="s">
        <v>29</v>
      </c>
      <c r="D22" s="68">
        <v>230200</v>
      </c>
      <c r="E22" s="68">
        <v>51105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8970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7" t="s">
        <v>53</v>
      </c>
      <c r="C30" s="67"/>
      <c r="D30" s="67" t="s">
        <v>56</v>
      </c>
      <c r="E30" s="67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72135</v>
      </c>
      <c r="E32" s="39">
        <v>40644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67280</v>
      </c>
      <c r="E33" s="39">
        <v>43067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597850</v>
      </c>
      <c r="E34" s="39">
        <v>25293</v>
      </c>
    </row>
    <row r="35" spans="2:17" ht="12.95" customHeight="1" x14ac:dyDescent="0.2">
      <c r="B35" s="30" t="s">
        <v>5</v>
      </c>
      <c r="C35" s="30" t="s">
        <v>19</v>
      </c>
      <c r="D35" s="39">
        <v>16200</v>
      </c>
      <c r="E35" s="39">
        <v>2214</v>
      </c>
    </row>
    <row r="36" spans="2:17" ht="12.95" customHeight="1" x14ac:dyDescent="0.2">
      <c r="B36" s="30" t="s">
        <v>6</v>
      </c>
      <c r="C36" s="30" t="s">
        <v>20</v>
      </c>
      <c r="D36" s="39">
        <v>171154598</v>
      </c>
      <c r="E36" s="39">
        <v>412268</v>
      </c>
    </row>
    <row r="37" spans="2:17" ht="12.95" customHeight="1" x14ac:dyDescent="0.2">
      <c r="B37" s="30" t="s">
        <v>7</v>
      </c>
      <c r="C37" s="30" t="s">
        <v>21</v>
      </c>
      <c r="D37" s="39">
        <v>1294000</v>
      </c>
      <c r="E37" s="39">
        <v>8442</v>
      </c>
    </row>
    <row r="38" spans="2:17" ht="12.95" customHeight="1" x14ac:dyDescent="0.2">
      <c r="B38" s="30" t="s">
        <v>8</v>
      </c>
      <c r="C38" s="30" t="s">
        <v>22</v>
      </c>
      <c r="D38" s="39">
        <v>3850</v>
      </c>
      <c r="E38" s="39">
        <v>337</v>
      </c>
    </row>
    <row r="39" spans="2:17" ht="12.95" customHeight="1" x14ac:dyDescent="0.2">
      <c r="B39" s="30" t="s">
        <v>35</v>
      </c>
      <c r="C39" s="30" t="s">
        <v>36</v>
      </c>
      <c r="D39" s="39">
        <v>0</v>
      </c>
      <c r="E39" s="39">
        <v>0</v>
      </c>
    </row>
    <row r="40" spans="2:17" ht="12.95" customHeight="1" x14ac:dyDescent="0.2">
      <c r="B40" s="30" t="s">
        <v>9</v>
      </c>
      <c r="C40" s="30" t="s">
        <v>23</v>
      </c>
      <c r="D40" s="39">
        <v>20410</v>
      </c>
      <c r="E40" s="39">
        <v>1906</v>
      </c>
    </row>
    <row r="41" spans="2:17" ht="12.95" customHeight="1" x14ac:dyDescent="0.2">
      <c r="B41" s="30" t="s">
        <v>10</v>
      </c>
      <c r="C41" s="30" t="s">
        <v>24</v>
      </c>
      <c r="D41" s="39">
        <v>614121</v>
      </c>
      <c r="E41" s="39">
        <v>649433</v>
      </c>
    </row>
    <row r="42" spans="2:17" ht="12.95" customHeight="1" x14ac:dyDescent="0.2">
      <c r="B42" s="30" t="s">
        <v>11</v>
      </c>
      <c r="C42" s="30" t="s">
        <v>25</v>
      </c>
      <c r="D42" s="39">
        <v>148257</v>
      </c>
      <c r="E42" s="39">
        <v>177966</v>
      </c>
    </row>
    <row r="43" spans="2:17" ht="12.95" customHeight="1" x14ac:dyDescent="0.2">
      <c r="B43" s="30" t="s">
        <v>12</v>
      </c>
      <c r="C43" s="30" t="s">
        <v>26</v>
      </c>
      <c r="D43" s="39">
        <v>1048565</v>
      </c>
      <c r="E43" s="39">
        <v>953237</v>
      </c>
    </row>
    <row r="44" spans="2:17" ht="12.95" customHeight="1" x14ac:dyDescent="0.2">
      <c r="B44" s="30" t="s">
        <v>13</v>
      </c>
      <c r="C44" s="30" t="s">
        <v>27</v>
      </c>
      <c r="D44" s="39">
        <v>1832750</v>
      </c>
      <c r="E44" s="39">
        <v>16362</v>
      </c>
    </row>
    <row r="45" spans="2:17" ht="12.95" customHeight="1" x14ac:dyDescent="0.2">
      <c r="B45" s="30" t="s">
        <v>37</v>
      </c>
      <c r="C45" s="30" t="s">
        <v>38</v>
      </c>
      <c r="D45" s="39">
        <v>4328</v>
      </c>
      <c r="E45" s="39">
        <v>879</v>
      </c>
    </row>
    <row r="46" spans="2:17" ht="12.95" customHeight="1" x14ac:dyDescent="0.2">
      <c r="B46" s="20" t="s">
        <v>39</v>
      </c>
      <c r="C46" s="20" t="s">
        <v>40</v>
      </c>
      <c r="D46" s="39">
        <v>125</v>
      </c>
      <c r="E46" s="39">
        <v>66</v>
      </c>
    </row>
    <row r="47" spans="2:17" ht="12.95" customHeight="1" x14ac:dyDescent="0.2">
      <c r="B47" s="30" t="s">
        <v>14</v>
      </c>
      <c r="C47" s="30" t="s">
        <v>28</v>
      </c>
      <c r="D47" s="39">
        <v>1509018</v>
      </c>
      <c r="E47" s="39">
        <v>786811</v>
      </c>
    </row>
    <row r="48" spans="2:17" ht="12.95" customHeight="1" x14ac:dyDescent="0.2">
      <c r="B48" s="30" t="s">
        <v>15</v>
      </c>
      <c r="C48" s="30" t="s">
        <v>29</v>
      </c>
      <c r="D48" s="39">
        <v>53480</v>
      </c>
      <c r="E48" s="39">
        <v>13209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5131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3.1372650000000002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7" t="s">
        <v>53</v>
      </c>
      <c r="C56" s="67"/>
      <c r="D56" s="67" t="s">
        <v>54</v>
      </c>
      <c r="E56" s="67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90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6"/>
      <c r="C79" s="66"/>
      <c r="D79" s="66"/>
      <c r="E79" s="66"/>
    </row>
    <row r="80" spans="2:5" ht="12.95" customHeight="1" x14ac:dyDescent="0.2">
      <c r="B80" s="33" t="s">
        <v>33</v>
      </c>
      <c r="E80" s="14">
        <f>+E25+E74</f>
        <v>13.165908</v>
      </c>
    </row>
    <row r="81" spans="2:5" ht="12.95" customHeight="1" x14ac:dyDescent="0.2">
      <c r="B81" s="11" t="s">
        <v>34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tabSelected="1" topLeftCell="A4" zoomScale="85" zoomScaleNormal="85" workbookViewId="0">
      <selection activeCell="F52" sqref="F52"/>
    </sheetView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>
        <f>+'travanj 2025'!$E$24+'travanj 2025'!$E$73</f>
        <v>13165908</v>
      </c>
      <c r="G6" s="58"/>
      <c r="H6" s="58"/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>
        <f>+'travanj 2025'!$E$50</f>
        <v>3137265</v>
      </c>
      <c r="G7" s="58"/>
      <c r="H7" s="58"/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16303173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>
        <f>+'travanj 2025'!$E6+'travanj 2025'!$E32</f>
        <v>288749</v>
      </c>
      <c r="G15" s="58"/>
      <c r="H15" s="58"/>
      <c r="I15" s="58"/>
      <c r="J15" s="58"/>
      <c r="K15" s="58"/>
      <c r="L15" s="58"/>
      <c r="M15" s="58"/>
      <c r="N15" s="58"/>
      <c r="O15" s="3">
        <f>SUM(C15:N15)</f>
        <v>984629</v>
      </c>
      <c r="P15" s="58">
        <f>+(O15/O33)*100</f>
        <v>1.5524605364834037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>
        <f>+'travanj 2025'!$E7+'travanj 2025'!$E33</f>
        <v>280339</v>
      </c>
      <c r="G16" s="58"/>
      <c r="H16" s="58"/>
      <c r="I16" s="58"/>
      <c r="J16" s="58"/>
      <c r="K16" s="58"/>
      <c r="L16" s="58"/>
      <c r="M16" s="58"/>
      <c r="N16" s="58"/>
      <c r="O16" s="3">
        <f t="shared" ref="O16:O32" si="1">SUM(C16:N16)</f>
        <v>1138920</v>
      </c>
      <c r="P16" s="58">
        <f>+(O16/O33)*100</f>
        <v>1.7957305281600258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>
        <f>+'travanj 2025'!$E8+'travanj 2025'!$E34</f>
        <v>46227</v>
      </c>
      <c r="G17" s="58"/>
      <c r="H17" s="58"/>
      <c r="I17" s="58"/>
      <c r="J17" s="58"/>
      <c r="K17" s="58"/>
      <c r="L17" s="58"/>
      <c r="M17" s="58"/>
      <c r="N17" s="58"/>
      <c r="O17" s="3">
        <f t="shared" si="1"/>
        <v>226309</v>
      </c>
      <c r="P17" s="58">
        <f>+(O17/O33)*100</f>
        <v>0.35682047913581927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>
        <f>+'travanj 2025'!$E9+'travanj 2025'!$E35</f>
        <v>4022</v>
      </c>
      <c r="G18" s="58"/>
      <c r="H18" s="58"/>
      <c r="I18" s="58"/>
      <c r="J18" s="58"/>
      <c r="K18" s="58"/>
      <c r="L18" s="58"/>
      <c r="M18" s="58"/>
      <c r="N18" s="58"/>
      <c r="O18" s="3">
        <f t="shared" si="1"/>
        <v>7241</v>
      </c>
      <c r="P18" s="58">
        <f>+(O18/O33)*100</f>
        <v>1.1416855226360717E-2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>
        <f>+'travanj 2025'!$E10+'travanj 2025'!$E36</f>
        <v>853406</v>
      </c>
      <c r="G19" s="58"/>
      <c r="H19" s="58"/>
      <c r="I19" s="58"/>
      <c r="J19" s="58"/>
      <c r="K19" s="58"/>
      <c r="L19" s="58"/>
      <c r="M19" s="58"/>
      <c r="N19" s="58"/>
      <c r="O19" s="3">
        <f t="shared" si="1"/>
        <v>3108685</v>
      </c>
      <c r="P19" s="58">
        <f>+(O19/O33)*100</f>
        <v>4.901450985963149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>
        <f>+'travanj 2025'!$E11+'travanj 2025'!$E37</f>
        <v>57340</v>
      </c>
      <c r="G20" s="58"/>
      <c r="H20" s="58"/>
      <c r="I20" s="58"/>
      <c r="J20" s="58"/>
      <c r="K20" s="58"/>
      <c r="L20" s="58"/>
      <c r="M20" s="58"/>
      <c r="N20" s="58"/>
      <c r="O20" s="3">
        <f t="shared" si="1"/>
        <v>96790</v>
      </c>
      <c r="P20" s="58">
        <f>+(O20/O33)*100</f>
        <v>0.15260839902768317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>
        <f>+'travanj 2025'!$E12+'travanj 2025'!$E38</f>
        <v>3197</v>
      </c>
      <c r="G21" s="58"/>
      <c r="H21" s="58"/>
      <c r="I21" s="58"/>
      <c r="J21" s="58"/>
      <c r="K21" s="58"/>
      <c r="L21" s="58"/>
      <c r="M21" s="58"/>
      <c r="N21" s="58"/>
      <c r="O21" s="3">
        <f t="shared" si="1"/>
        <v>7387</v>
      </c>
      <c r="P21" s="58">
        <f>+(O21/O33)*100</f>
        <v>1.164705283208488E-2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>
        <f>+'travanj 2025'!$E13+'travanj 2025'!$E39</f>
        <v>338</v>
      </c>
      <c r="G22" s="58"/>
      <c r="H22" s="58"/>
      <c r="I22" s="58"/>
      <c r="J22" s="58"/>
      <c r="K22" s="58"/>
      <c r="L22" s="58"/>
      <c r="M22" s="58"/>
      <c r="N22" s="58"/>
      <c r="O22" s="3">
        <f t="shared" si="1"/>
        <v>1379</v>
      </c>
      <c r="P22" s="58">
        <f>+(O22/O33)*100</f>
        <v>2.1742636869426083E-3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>
        <f>+'travanj 2025'!$E14+'travanj 2025'!$E40</f>
        <v>4082</v>
      </c>
      <c r="G23" s="58"/>
      <c r="H23" s="58"/>
      <c r="I23" s="58"/>
      <c r="J23" s="58"/>
      <c r="K23" s="58"/>
      <c r="L23" s="58"/>
      <c r="M23" s="58"/>
      <c r="N23" s="58"/>
      <c r="O23" s="3">
        <f t="shared" si="1"/>
        <v>9574</v>
      </c>
      <c r="P23" s="58">
        <f>+(O23/O33)*100</f>
        <v>1.5095286830158473E-2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>
        <f>+'travanj 2025'!$E15+'travanj 2025'!$E41</f>
        <v>4495757</v>
      </c>
      <c r="G24" s="58"/>
      <c r="H24" s="58"/>
      <c r="I24" s="58"/>
      <c r="J24" s="58"/>
      <c r="K24" s="58"/>
      <c r="L24" s="58"/>
      <c r="M24" s="58"/>
      <c r="N24" s="58"/>
      <c r="O24" s="3">
        <f t="shared" si="1"/>
        <v>13534392</v>
      </c>
      <c r="P24" s="58">
        <f>+(O24/O33)*100</f>
        <v>21.339620776248399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>
        <f>+'travanj 2025'!$E16+'travanj 2025'!$E42</f>
        <v>737996</v>
      </c>
      <c r="G25" s="58"/>
      <c r="H25" s="58"/>
      <c r="I25" s="58"/>
      <c r="J25" s="58"/>
      <c r="K25" s="58"/>
      <c r="L25" s="58"/>
      <c r="M25" s="58"/>
      <c r="N25" s="58"/>
      <c r="O25" s="3">
        <f t="shared" si="1"/>
        <v>2699185</v>
      </c>
      <c r="P25" s="58">
        <f>+(O25/O33)*100</f>
        <v>4.2557940027847598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>
        <f>+'travanj 2025'!$E17+'travanj 2025'!$E43</f>
        <v>7836814</v>
      </c>
      <c r="G26" s="58"/>
      <c r="H26" s="58"/>
      <c r="I26" s="58"/>
      <c r="J26" s="58"/>
      <c r="K26" s="58"/>
      <c r="L26" s="58"/>
      <c r="M26" s="58"/>
      <c r="N26" s="58"/>
      <c r="O26" s="3">
        <f t="shared" si="1"/>
        <v>35473621</v>
      </c>
      <c r="P26" s="58">
        <f>+(O26/O33)*100</f>
        <v>55.931113839495829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>
        <f>+'travanj 2025'!$E18+'travanj 2025'!$E44</f>
        <v>34405</v>
      </c>
      <c r="G27" s="58"/>
      <c r="H27" s="58"/>
      <c r="I27" s="58"/>
      <c r="J27" s="58"/>
      <c r="K27" s="58"/>
      <c r="L27" s="58"/>
      <c r="M27" s="58"/>
      <c r="N27" s="58"/>
      <c r="O27" s="3">
        <f t="shared" si="1"/>
        <v>111624</v>
      </c>
      <c r="P27" s="58">
        <f>+(O27/O33)*100</f>
        <v>0.17599710644762998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>
        <f>+'travanj 2025'!$E19+'travanj 2025'!$E45</f>
        <v>2148</v>
      </c>
      <c r="G28" s="58"/>
      <c r="H28" s="58"/>
      <c r="I28" s="58"/>
      <c r="J28" s="58"/>
      <c r="K28" s="58"/>
      <c r="L28" s="58"/>
      <c r="M28" s="58"/>
      <c r="N28" s="58"/>
      <c r="O28" s="3">
        <f t="shared" si="1"/>
        <v>5471</v>
      </c>
      <c r="P28" s="58">
        <f>+(O28/O33)*100</f>
        <v>8.6261034309376428E-3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>
        <f>+'travanj 2025'!$E20+'travanj 2025'!$E46</f>
        <v>66</v>
      </c>
      <c r="G29" s="58"/>
      <c r="H29" s="58"/>
      <c r="I29" s="58"/>
      <c r="J29" s="58"/>
      <c r="K29" s="58"/>
      <c r="L29" s="58"/>
      <c r="M29" s="58"/>
      <c r="N29" s="58"/>
      <c r="O29" s="3">
        <f t="shared" si="1"/>
        <v>250</v>
      </c>
      <c r="P29" s="58">
        <f>+(O29/O33)*100</f>
        <v>3.9417398240438879E-4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>
        <f>+'travanj 2025'!$E21+'travanj 2025'!$E47</f>
        <v>1579872</v>
      </c>
      <c r="G30" s="58"/>
      <c r="H30" s="58"/>
      <c r="I30" s="58"/>
      <c r="J30" s="58"/>
      <c r="K30" s="58"/>
      <c r="L30" s="58"/>
      <c r="M30" s="58"/>
      <c r="N30" s="58"/>
      <c r="O30" s="3">
        <f t="shared" si="1"/>
        <v>5807368</v>
      </c>
      <c r="P30" s="58">
        <f>+(O30/O33)*100</f>
        <v>9.1564534873912411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>
        <f>+'travanj 2025'!$E22+'travanj 2025'!$E48</f>
        <v>64314</v>
      </c>
      <c r="G31" s="58"/>
      <c r="H31" s="58"/>
      <c r="I31" s="58"/>
      <c r="J31" s="58"/>
      <c r="K31" s="58"/>
      <c r="L31" s="58"/>
      <c r="M31" s="58"/>
      <c r="N31" s="58"/>
      <c r="O31" s="3">
        <f t="shared" si="1"/>
        <v>153946</v>
      </c>
      <c r="P31" s="58">
        <f>+(O31/O33)*100</f>
        <v>0.24272603158090414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>
        <f>+'travanj 2025'!$E23+'travanj 2025'!$E49</f>
        <v>14101</v>
      </c>
      <c r="G32" s="58"/>
      <c r="H32" s="58"/>
      <c r="I32" s="58"/>
      <c r="J32" s="58"/>
      <c r="K32" s="58"/>
      <c r="L32" s="58"/>
      <c r="M32" s="58"/>
      <c r="N32" s="58"/>
      <c r="O32" s="3">
        <f t="shared" si="1"/>
        <v>56999</v>
      </c>
      <c r="P32" s="58">
        <f>+(O32/O33)*100</f>
        <v>8.9870091292271026E-2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16303173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63423770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:F40" si="5">+(E26/E8)*100</f>
        <v>56.185526478428315</v>
      </c>
      <c r="F40" s="59">
        <f t="shared" si="5"/>
        <v>48.069256211658924</v>
      </c>
      <c r="G40" s="59"/>
      <c r="H40" s="59"/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6">+(C24/C8)*100</f>
        <v>17.571192616994562</v>
      </c>
      <c r="D41" s="59">
        <f t="shared" si="6"/>
        <v>22.416890905037317</v>
      </c>
      <c r="E41" s="59">
        <f t="shared" ref="E41:F41" si="7">+(E24/E8)*100</f>
        <v>17.381710779662534</v>
      </c>
      <c r="F41" s="59">
        <f t="shared" si="7"/>
        <v>27.575963280276788</v>
      </c>
      <c r="G41" s="59"/>
      <c r="H41" s="59"/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8">100-C40-C41</f>
        <v>20.580737977777861</v>
      </c>
      <c r="D42" s="60">
        <f t="shared" si="8"/>
        <v>20.182311086718993</v>
      </c>
      <c r="E42" s="60">
        <f t="shared" ref="E42:F42" si="9">100-E40-E41</f>
        <v>26.432762741909151</v>
      </c>
      <c r="F42" s="60">
        <f t="shared" si="9"/>
        <v>24.354780508064287</v>
      </c>
      <c r="G42" s="60"/>
      <c r="H42" s="60"/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0">SUM(C40:C42)</f>
        <v>100</v>
      </c>
      <c r="D43" s="61">
        <f t="shared" si="10"/>
        <v>100</v>
      </c>
      <c r="E43" s="61">
        <f t="shared" si="10"/>
        <v>100</v>
      </c>
      <c r="F43" s="61">
        <f t="shared" si="10"/>
        <v>100</v>
      </c>
      <c r="G43" s="61">
        <f t="shared" si="10"/>
        <v>0</v>
      </c>
      <c r="H43" s="61">
        <f t="shared" si="10"/>
        <v>0</v>
      </c>
      <c r="I43" s="61">
        <f t="shared" si="10"/>
        <v>0</v>
      </c>
      <c r="J43" s="61">
        <f t="shared" si="10"/>
        <v>0</v>
      </c>
      <c r="K43" s="61">
        <f t="shared" si="10"/>
        <v>0</v>
      </c>
      <c r="L43" s="61">
        <f t="shared" si="10"/>
        <v>0</v>
      </c>
      <c r="M43" s="61">
        <f t="shared" si="10"/>
        <v>0</v>
      </c>
      <c r="N43" s="61">
        <f t="shared" si="10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>
        <f>+('travanj 2025'!$E$24/'2025'!F8)*100</f>
        <v>80.756721406317652</v>
      </c>
      <c r="G50" s="58"/>
      <c r="H50" s="58"/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>
        <f>+('travanj 2025'!$E$50/'2025'!F8)*100</f>
        <v>19.243278593682348</v>
      </c>
      <c r="G51" s="58"/>
      <c r="H51" s="58"/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>
        <f>+('ožujak 2025'!$E$73/'2025'!F8)*100</f>
        <v>0</v>
      </c>
      <c r="G52" s="62"/>
      <c r="H52" s="62"/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1">SUM(C50:C52)</f>
        <v>100</v>
      </c>
      <c r="D53" s="19">
        <f t="shared" si="11"/>
        <v>100</v>
      </c>
      <c r="E53" s="19">
        <f t="shared" si="11"/>
        <v>100</v>
      </c>
      <c r="F53" s="19">
        <f t="shared" si="11"/>
        <v>100</v>
      </c>
      <c r="G53" s="19">
        <f t="shared" si="11"/>
        <v>0</v>
      </c>
      <c r="H53" s="19">
        <f t="shared" si="11"/>
        <v>0</v>
      </c>
      <c r="I53" s="19">
        <f t="shared" si="11"/>
        <v>0</v>
      </c>
      <c r="J53" s="19">
        <f t="shared" si="11"/>
        <v>0</v>
      </c>
      <c r="K53" s="19">
        <f t="shared" si="11"/>
        <v>0</v>
      </c>
      <c r="L53" s="19">
        <f t="shared" si="11"/>
        <v>0</v>
      </c>
      <c r="M53" s="19">
        <f t="shared" si="11"/>
        <v>0</v>
      </c>
      <c r="N53" s="19">
        <f t="shared" si="11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graf. prikaz 2025</vt:lpstr>
      <vt:lpstr>siječanj 2025</vt:lpstr>
      <vt:lpstr>veljača 2025</vt:lpstr>
      <vt:lpstr>ožujak 2025</vt:lpstr>
      <vt:lpstr>travanj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2025-05-20T10:57:55Z</dcterms:modified>
</cp:coreProperties>
</file>